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ошторис ОСББ СП3 житлові та не" sheetId="1" r:id="rId4"/>
    <sheet state="visible" name="Кошторис Фонду безпеки і благоу" sheetId="2" r:id="rId5"/>
    <sheet state="visible" name="Кошторис паркінг СП3" sheetId="3" r:id="rId6"/>
  </sheets>
  <definedNames/>
  <calcPr/>
  <extLst>
    <ext uri="GoogleSheetsCustomDataVersion2">
      <go:sheetsCustomData xmlns:go="http://customooxmlschemas.google.com/" r:id="rId7" roundtripDataChecksum="RKa3R3pUSWSt6QfUvyh4eF3kKQQ46fSkZSdxrIVJk1o="/>
    </ext>
  </extLst>
</workbook>
</file>

<file path=xl/sharedStrings.xml><?xml version="1.0" encoding="utf-8"?>
<sst xmlns="http://schemas.openxmlformats.org/spreadsheetml/2006/main" count="235" uniqueCount="104">
  <si>
    <t>Затверджено рішенням Загальних зборів ОСББ "Саперне поле 3"</t>
  </si>
  <si>
    <t xml:space="preserve"> Протокол №______ від "______"________________202__р.</t>
  </si>
  <si>
    <t xml:space="preserve">                           КОШТОРИС ОСББ "САПЕРНЕ ПОЛЕ 3" (ЖИТЛОВІ ТА НЕЖИТЛОВІ ПРИМІЩЕННЯ) НА 2025 Р.</t>
  </si>
  <si>
    <t>Встановити, що в разі незатвердження Загальними зборами нового кошторису на 2026 рік, надходження і витрачання коштів фондів ОСББ "Саперне поле 3" здійснюється у наступних роках у таких же розмірах, за напрямками та на умовах, що визначені цим Кошторисом на 2025 р.</t>
  </si>
  <si>
    <t>ЗАГАЛЬНИЙ ФОНД (УТРИМАННЯ СПІЛЬНОГО МАЙНА БУДИНКУ)</t>
  </si>
  <si>
    <t>№ статті</t>
  </si>
  <si>
    <t>СТАТТЯ НАДХОДЖЕНЬ</t>
  </si>
  <si>
    <t>кв.м</t>
  </si>
  <si>
    <t>Розмір внеску</t>
  </si>
  <si>
    <t>За місяць</t>
  </si>
  <si>
    <t>За рік</t>
  </si>
  <si>
    <t>1.</t>
  </si>
  <si>
    <t>Внески співвласників на утримання спільного майна будинку</t>
  </si>
  <si>
    <t>2.</t>
  </si>
  <si>
    <t>Надходження за договорами сервітуту</t>
  </si>
  <si>
    <t>3.</t>
  </si>
  <si>
    <t>Надходження від використання спільного майна, добровільні внески</t>
  </si>
  <si>
    <t>-</t>
  </si>
  <si>
    <t>4.</t>
  </si>
  <si>
    <t>Надходження від договорів оренди, розміщення реклами</t>
  </si>
  <si>
    <t>5.</t>
  </si>
  <si>
    <t>Надходження від пасивних доходів</t>
  </si>
  <si>
    <t>ВСЬОГО:</t>
  </si>
  <si>
    <t>СТАТТЯ ВИТРАТ</t>
  </si>
  <si>
    <t>Витрати на утримання будинку та прибудинкової території</t>
  </si>
  <si>
    <t>Витрати на технічне обслуговування внутрішньобудинкових мереж</t>
  </si>
  <si>
    <t>Витрати на технічне обслуговування ліфтів</t>
  </si>
  <si>
    <t>Витрати на обслуговування димових та вентиляційних каналів</t>
  </si>
  <si>
    <t>Витрати на поточний ремонт спільного майна будинку</t>
  </si>
  <si>
    <t>Витрати на комплексне прибирання (прибиральниці і двірники)</t>
  </si>
  <si>
    <t>Витрати на дератизацію, дезінсекцію</t>
  </si>
  <si>
    <t>Витрати на обслуговування протипожежної системи</t>
  </si>
  <si>
    <t xml:space="preserve">Витрати на комунальні послуги з утримання спільного майна </t>
  </si>
  <si>
    <t xml:space="preserve">2. </t>
  </si>
  <si>
    <t>Витрати на управління</t>
  </si>
  <si>
    <t>Витрати на керуючого справами</t>
  </si>
  <si>
    <t>Витрати на бухгалтерський облік</t>
  </si>
  <si>
    <t>Додаткові витрати (миючі, послуги банку, канцтовари і т.ін.)</t>
  </si>
  <si>
    <t>Витрати на юридичні послуги</t>
  </si>
  <si>
    <t>Витрати на проведення загальних зборів</t>
  </si>
  <si>
    <t>Адміністративні витрати</t>
  </si>
  <si>
    <t>ЗП голови правління</t>
  </si>
  <si>
    <t>Податки на нарахування ЗП голови правління</t>
  </si>
  <si>
    <t>Примітки:</t>
  </si>
  <si>
    <t>1) Дозволити Правлінню виходячи з фактичних потреб Об’єднання здійснювати перенесення асигнувань між статтями витрат в межах загальної суми доходної частини кошторису.</t>
  </si>
  <si>
    <t>2) Дозволити Правлінню коригувати статті кошторису в частині доходів у разі укладання нових, припинення або зміни чинних договорів з провайдерами телекомунікаційних послуг, користувачами спільного майна, орендарями тощо.</t>
  </si>
  <si>
    <t xml:space="preserve">3) Встановити, що невикористані протягом року кошти загального фонду переносяться на наступний рік та враховуються при складанні кошторису  на наступний рік. </t>
  </si>
  <si>
    <t>4) Встановити, що додаткові надходження від реклами, оренди, сервітутів, які не враховані у кошторисі спрямовуються до загального фонду.</t>
  </si>
  <si>
    <t xml:space="preserve">5) Дозволити Правлінню без додаткового погодження із Загальними зборами укладати договори  із "монополістами" - виконавцями комунальних послуг по м.Києву </t>
  </si>
  <si>
    <t>РЕЗЕРВНИЙ ФОНД</t>
  </si>
  <si>
    <t>Внески співвласників до Резервного фонду</t>
  </si>
  <si>
    <t>За рішенням gравління відповідно до потреб у погоджених напрямах</t>
  </si>
  <si>
    <t xml:space="preserve">             в межах накопичених коштів</t>
  </si>
  <si>
    <t xml:space="preserve">1) Визначити основні напрями використання коштів резервного фонду -  всі види  робіт з усунення/відвернення збитків, ліквідації наслідків аварій та інших непередбачених обставин; питання щодо земельної ділянки та прибудинкової території, зокрема встановлення меж земельної ділянки;  необхідні витрати, які не передбачені кошторисом </t>
  </si>
  <si>
    <t>2) Дозволити правлінню без додаткового погодження з Загальними зборами фінансувати за рахунок резервного фонду всі види робіт по затверджених напрямам.</t>
  </si>
  <si>
    <t xml:space="preserve">3) Дозволити правлінню без додаткового погодження із Загальними зборами здійснювати перенесення коштів резервного фонду до загального фонду для здійснення витрат по затвердженим статтям витрат кошторису (у разі незапланованого протягом дії кошторису збільшення розміру витрат) </t>
  </si>
  <si>
    <t>4) Встановити, що невикористані (накопічені)  протягом року кошти резервного фонду переносяться на наступний рік.</t>
  </si>
  <si>
    <t>РЕМОНТНИЙ ФОНД</t>
  </si>
  <si>
    <t>Внески співвласників у Ремонтний фонд</t>
  </si>
  <si>
    <t xml:space="preserve">                           в межах накопичених коштів</t>
  </si>
  <si>
    <t>1) Визначити основні напрями використання коштів ремонтного фонду -  проведення техничного обстеження (експертиз) спільного майна (за необхідністю), витрати капитального характеру (проведення капітальних ремонтів), закупівля додаткового обладнання тощо</t>
  </si>
  <si>
    <t>2) Дозволити правлінню без додаткового погодження з Загальними зборами фінансувати за рахунок ремонтного фонду всі види робіт по затверджених напрямам.</t>
  </si>
  <si>
    <t xml:space="preserve">3) Дозволити правлінню без додаткового погодження з Загальними зборам кошти ремонтного фонду розміщувати на депозитний рахунок (накопичувальний депозит) строком до 1 року. Кошти отримані за процентною ставкою зараховувати до загального фонду. </t>
  </si>
  <si>
    <t>4) Дозволити правлінню без додаткового погодження з Загальними зборами, у разі недостатності коштів на поточний ремонт,  фінансувати за рахунок ремонтного фонду всі види  поточного ремонту спільного майна.</t>
  </si>
  <si>
    <t>5) Встановити, що невикористані (накопічені)  протягом року кошти ремонтного фонду переносяться на наступний рік та враховуються при складанні кошторису ремонтного фонду.</t>
  </si>
  <si>
    <t>ЗАГАЛЬНА СУММА ВНЕСКІВ ДО ФОНДІВ ОСББ:</t>
  </si>
  <si>
    <t>Голова Загальних зборів __________________________ / _______________________________ /</t>
  </si>
  <si>
    <t xml:space="preserve"> Протокол №______ від "______"________________202___р.</t>
  </si>
  <si>
    <t>КОШТОРИС ФОНДУ БЕЗПЕКИ ТА БЛАГОУСТРОЮ ОСББ "САПЕРНЕ ПОЛЕ 3" НА 2025 Р.</t>
  </si>
  <si>
    <t>Встановити, що в разі незатвердження Загальними зборами нового кошторису, надходження і витрачання коштів фондів ОСББ "Саперне поле 3" здійснюється у наступних роках у таких же розмірах, за напрямками та на умовах, що визначені цим Кошторисом на 2025 рік.</t>
  </si>
  <si>
    <t>ЖИТЛОВІ ТА НЕЖИТЛОВІ ПРИМІЩЕННЯ</t>
  </si>
  <si>
    <t>Внески співвласників у Фонд безпеки та благоустрою</t>
  </si>
  <si>
    <t>Витрати на охорону, службу консьєржів</t>
  </si>
  <si>
    <t>Витрати на СКД, відеоспостереження, диспетчеризацію</t>
  </si>
  <si>
    <t>Витрати на вивезення побутових відходів</t>
  </si>
  <si>
    <t>Витрати на благоустрій, озеленення</t>
  </si>
  <si>
    <t>ПАРКІНГ</t>
  </si>
  <si>
    <t>Внески власників паркомісць у Фонд безпеки та благоустрою</t>
  </si>
  <si>
    <t>Витрати на охорону</t>
  </si>
  <si>
    <t>Витрати на диспетчеризацію, СКД, відеонагляд</t>
  </si>
  <si>
    <t>П Р О Є К Т</t>
  </si>
  <si>
    <t xml:space="preserve"> Протокол №______ від "______"________________202____р.</t>
  </si>
  <si>
    <t xml:space="preserve">                               КОШТОРИС ОСББ "САПЕРНЕ ПОЛЕ 3" (ПАРКІНГ) НА 2025 Р.</t>
  </si>
  <si>
    <t>ФОНД УТРИМАННЯ ПАРКІНГУ</t>
  </si>
  <si>
    <t>Стаття надходженнь</t>
  </si>
  <si>
    <t>Внески співвласників паркінгу</t>
  </si>
  <si>
    <t>Стаття витрат</t>
  </si>
  <si>
    <t>Витрати на утримання паркінгу</t>
  </si>
  <si>
    <t>Витрати на технічне обслуговування паркінгу (електромереж тощо)</t>
  </si>
  <si>
    <t>Витрати на комунальні послуги</t>
  </si>
  <si>
    <t>Витрати на комплексне прибирання</t>
  </si>
  <si>
    <t>Витрати на поточний ремонт майна паркінгу</t>
  </si>
  <si>
    <t>Додаткові витрати (послуги банку, пошти, канцелярські витрати та ін.)</t>
  </si>
  <si>
    <t xml:space="preserve">2) Встановити, що невикористані протягом року кошти  фонду утримання паркінгу переносяться на наступний рік та враховуються при складанні кошторису  на наступний рік. </t>
  </si>
  <si>
    <t xml:space="preserve">3) Дозволити Правлінню без додаткового погодження із Загальними зборами укладати договори  із "монополістами" - виконавцями комунальних послуг по м.Києву </t>
  </si>
  <si>
    <t>Внески співвласників паркінгу у Резервний фонд</t>
  </si>
  <si>
    <t>За рішенням Правління відповідно до потреб у погоджених напрямах</t>
  </si>
  <si>
    <t xml:space="preserve">1) Визначити основні напрями використання коштів резервного фонду -  всі види  робіт з усунення/відвернення збитків, ліквідації наслідків аварій та інших непередбачених обставин;  необхідні витрати, які не передбачені кошторисом </t>
  </si>
  <si>
    <t xml:space="preserve">3) Дозволити правлінню без додаткового погодження із Загальними зборами здійснювати перенесення коштів резервного фонду до  фонду утримання паркінгу для здійснення витрат по затвердженим статтям витрат кошторису (у разі незапланованого протягом дії кошторису збільшення розміру витрат) </t>
  </si>
  <si>
    <t>Внески співвласників паркінгу у Ремонтний фонд</t>
  </si>
  <si>
    <t>3) Дозволити правлінню без додаткового погодження з Загальними зборами, у разі недостатності коштів на поточний ремонт,  фінансувати за рахунок ремонтного фонду всі види  поточного ремонту спільного майна.</t>
  </si>
  <si>
    <t>4) Встановити, що невикористані (накопічені)  протягом року кошти ремонтного фонду переносяться на наступний рік та враховуються при складанні кошторису ремонтного фонду.</t>
  </si>
  <si>
    <t>ЗАГАЛЬНА СУММА ВНЕСКІВ ДО ФОНДІВ:</t>
  </si>
  <si>
    <t xml:space="preserve">Голова Загальних зборів __________________________ / _______________________________ /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</si>
</sst>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
    <numFmt numFmtId="165" formatCode="d\.m"/>
  </numFmts>
  <fonts count="8">
    <font>
      <sz val="10.0"/>
      <color rgb="FF000000"/>
      <name val="Arial"/>
      <scheme val="minor"/>
    </font>
    <font>
      <b/>
      <sz val="10.0"/>
      <color theme="1"/>
      <name val="Arial"/>
    </font>
    <font>
      <b/>
      <i/>
      <sz val="10.0"/>
      <color theme="1"/>
      <name val="Arial"/>
    </font>
    <font>
      <sz val="10.0"/>
      <color theme="1"/>
      <name val="Arial"/>
    </font>
    <font/>
    <font>
      <i/>
      <sz val="10.0"/>
      <color theme="1"/>
      <name val="Arial"/>
    </font>
    <font>
      <b/>
      <i/>
      <sz val="10.0"/>
      <color rgb="FF000000"/>
      <name val="Arial"/>
    </font>
    <font>
      <sz val="10.0"/>
      <color rgb="FF000000"/>
      <name val="Arial"/>
    </font>
  </fonts>
  <fills count="6">
    <fill>
      <patternFill patternType="none"/>
    </fill>
    <fill>
      <patternFill patternType="lightGray"/>
    </fill>
    <fill>
      <patternFill patternType="solid">
        <fgColor rgb="FF339966"/>
        <bgColor rgb="FF339966"/>
      </patternFill>
    </fill>
    <fill>
      <patternFill patternType="solid">
        <fgColor rgb="FFFFFFCC"/>
        <bgColor rgb="FFFFFFCC"/>
      </patternFill>
    </fill>
    <fill>
      <patternFill patternType="solid">
        <fgColor rgb="FFC0C0C0"/>
        <bgColor rgb="FFC0C0C0"/>
      </patternFill>
    </fill>
    <fill>
      <patternFill patternType="solid">
        <fgColor rgb="FFCCCCFF"/>
        <bgColor rgb="FFCCCCFF"/>
      </patternFill>
    </fill>
  </fills>
  <borders count="8">
    <border/>
    <border>
      <left/>
      <right/>
      <top/>
      <bottom/>
    </border>
    <border>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0" fontId="1" numFmtId="0" xfId="0" applyAlignment="1" applyFont="1">
      <alignment horizontal="center" shrinkToFit="0" vertical="bottom" wrapText="0"/>
    </xf>
    <xf borderId="0" fillId="0" fontId="2" numFmtId="0" xfId="0" applyAlignment="1" applyFont="1">
      <alignment horizontal="left" shrinkToFit="0" vertical="bottom" wrapText="0"/>
    </xf>
    <xf borderId="0" fillId="0" fontId="3" numFmtId="0" xfId="0" applyAlignment="1" applyFont="1">
      <alignment shrinkToFit="0" vertical="bottom" wrapText="0"/>
    </xf>
    <xf borderId="0" fillId="0" fontId="3" numFmtId="0" xfId="0" applyAlignment="1" applyFont="1">
      <alignment readingOrder="0" shrinkToFit="0" vertical="bottom" wrapText="0"/>
    </xf>
    <xf borderId="1" fillId="2" fontId="2" numFmtId="0" xfId="0" applyAlignment="1" applyBorder="1" applyFill="1" applyFont="1">
      <alignment horizontal="left" readingOrder="0" shrinkToFit="0" vertical="bottom" wrapText="0"/>
    </xf>
    <xf borderId="1" fillId="2" fontId="3" numFmtId="0" xfId="0" applyAlignment="1" applyBorder="1" applyFont="1">
      <alignment shrinkToFit="0" vertical="bottom" wrapText="0"/>
    </xf>
    <xf borderId="2" fillId="0" fontId="3" numFmtId="0" xfId="0" applyAlignment="1" applyBorder="1" applyFont="1">
      <alignment horizontal="left" readingOrder="0" shrinkToFit="0" vertical="bottom" wrapText="1"/>
    </xf>
    <xf borderId="2" fillId="0" fontId="4" numFmtId="0" xfId="0" applyBorder="1" applyFont="1"/>
    <xf borderId="0" fillId="0" fontId="2" numFmtId="0" xfId="0" applyAlignment="1" applyFont="1">
      <alignment shrinkToFit="0" vertical="bottom" wrapText="0"/>
    </xf>
    <xf borderId="3" fillId="3" fontId="1" numFmtId="0" xfId="0" applyAlignment="1" applyBorder="1" applyFill="1" applyFont="1">
      <alignment horizontal="center" shrinkToFit="0" vertical="bottom" wrapText="0"/>
    </xf>
    <xf borderId="4" fillId="3" fontId="2" numFmtId="0" xfId="0" applyAlignment="1" applyBorder="1" applyFont="1">
      <alignment horizontal="left" shrinkToFit="0" vertical="bottom" wrapText="0"/>
    </xf>
    <xf borderId="4" fillId="3" fontId="3" numFmtId="0" xfId="0" applyAlignment="1" applyBorder="1" applyFont="1">
      <alignment shrinkToFit="0" vertical="bottom" wrapText="0"/>
    </xf>
    <xf borderId="5" fillId="3" fontId="3" numFmtId="0" xfId="0" applyAlignment="1" applyBorder="1" applyFont="1">
      <alignment shrinkToFit="0" vertical="bottom" wrapText="0"/>
    </xf>
    <xf borderId="6" fillId="4" fontId="1" numFmtId="0" xfId="0" applyAlignment="1" applyBorder="1" applyFill="1" applyFont="1">
      <alignment horizontal="center" shrinkToFit="0" vertical="bottom" wrapText="0"/>
    </xf>
    <xf borderId="7" fillId="0" fontId="3" numFmtId="4" xfId="0" applyAlignment="1" applyBorder="1" applyFont="1" applyNumberFormat="1">
      <alignment horizontal="center" shrinkToFit="0" vertical="bottom" wrapText="0"/>
    </xf>
    <xf borderId="7" fillId="0" fontId="3" numFmtId="4" xfId="0" applyAlignment="1" applyBorder="1" applyFont="1" applyNumberFormat="1">
      <alignment shrinkToFit="0" vertical="bottom" wrapText="0"/>
    </xf>
    <xf borderId="7" fillId="0" fontId="1" numFmtId="4" xfId="0" applyAlignment="1" applyBorder="1" applyFont="1" applyNumberFormat="1">
      <alignment horizontal="center" shrinkToFit="0" vertical="bottom" wrapText="0"/>
    </xf>
    <xf borderId="7" fillId="0" fontId="3" numFmtId="4" xfId="0" applyAlignment="1" applyBorder="1" applyFont="1" applyNumberFormat="1">
      <alignment shrinkToFit="0" vertical="center" wrapText="0"/>
    </xf>
    <xf borderId="7" fillId="0" fontId="3" numFmtId="4" xfId="0" applyAlignment="1" applyBorder="1" applyFont="1" applyNumberFormat="1">
      <alignment horizontal="center" shrinkToFit="0" vertical="center" wrapText="0"/>
    </xf>
    <xf borderId="7" fillId="5" fontId="3" numFmtId="4" xfId="0" applyAlignment="1" applyBorder="1" applyFill="1" applyFont="1" applyNumberFormat="1">
      <alignment shrinkToFit="0" vertical="bottom" wrapText="0"/>
    </xf>
    <xf borderId="7" fillId="5" fontId="3" numFmtId="4" xfId="0" applyAlignment="1" applyBorder="1" applyFont="1" applyNumberFormat="1">
      <alignment shrinkToFit="0" vertical="center" wrapText="0"/>
    </xf>
    <xf borderId="7" fillId="5" fontId="5" numFmtId="4" xfId="0" applyAlignment="1" applyBorder="1" applyFont="1" applyNumberFormat="1">
      <alignment horizontal="center" shrinkToFit="0" vertical="center" wrapText="0"/>
    </xf>
    <xf borderId="7" fillId="5" fontId="3" numFmtId="4" xfId="0" applyAlignment="1" applyBorder="1" applyFont="1" applyNumberFormat="1">
      <alignment horizontal="center" shrinkToFit="0" vertical="center" wrapText="0"/>
    </xf>
    <xf borderId="7" fillId="4" fontId="1" numFmtId="4" xfId="0" applyAlignment="1" applyBorder="1" applyFont="1" applyNumberFormat="1">
      <alignment horizontal="center" shrinkToFit="0" vertical="bottom" wrapText="0"/>
    </xf>
    <xf borderId="7" fillId="4" fontId="3" numFmtId="4" xfId="0" applyAlignment="1" applyBorder="1" applyFont="1" applyNumberFormat="1">
      <alignment shrinkToFit="0" vertical="bottom" wrapText="0"/>
    </xf>
    <xf borderId="7" fillId="4" fontId="3" numFmtId="4" xfId="0" applyAlignment="1" applyBorder="1" applyFont="1" applyNumberFormat="1">
      <alignment horizontal="center" shrinkToFit="0" vertical="bottom" wrapText="0"/>
    </xf>
    <xf borderId="7" fillId="4" fontId="1" numFmtId="4" xfId="0" applyAlignment="1" applyBorder="1" applyFont="1" applyNumberFormat="1">
      <alignment shrinkToFit="0" vertical="bottom" wrapText="0"/>
    </xf>
    <xf borderId="7" fillId="0" fontId="3" numFmtId="4" xfId="0" applyAlignment="1" applyBorder="1" applyFont="1" applyNumberFormat="1">
      <alignment horizontal="left" shrinkToFit="0" vertical="bottom" wrapText="0"/>
    </xf>
    <xf borderId="7" fillId="5" fontId="3" numFmtId="4" xfId="0" applyAlignment="1" applyBorder="1" applyFont="1" applyNumberFormat="1">
      <alignment horizontal="center" shrinkToFit="0" vertical="bottom" wrapText="0"/>
    </xf>
    <xf borderId="7" fillId="5" fontId="5" numFmtId="4" xfId="0" applyAlignment="1" applyBorder="1" applyFont="1" applyNumberFormat="1">
      <alignment horizontal="center" shrinkToFit="0" vertical="bottom" wrapText="0"/>
    </xf>
    <xf borderId="0" fillId="0" fontId="6" numFmtId="4" xfId="0" applyAlignment="1" applyFont="1" applyNumberFormat="1">
      <alignment shrinkToFit="0" vertical="bottom" wrapText="0"/>
    </xf>
    <xf borderId="0" fillId="0" fontId="3" numFmtId="4" xfId="0" applyAlignment="1" applyFont="1" applyNumberFormat="1">
      <alignment shrinkToFit="0" vertical="bottom" wrapText="0"/>
    </xf>
    <xf borderId="0" fillId="0" fontId="7" numFmtId="4" xfId="0" applyAlignment="1" applyFont="1" applyNumberFormat="1">
      <alignment horizontal="left" shrinkToFit="0" vertical="bottom" wrapText="1"/>
    </xf>
    <xf borderId="0" fillId="0" fontId="7" numFmtId="4" xfId="0" applyAlignment="1" applyFont="1" applyNumberFormat="1">
      <alignment horizontal="left" shrinkToFit="0" vertical="center" wrapText="1"/>
    </xf>
    <xf borderId="0" fillId="0" fontId="3" numFmtId="4" xfId="0" applyAlignment="1" applyFont="1" applyNumberFormat="1">
      <alignment horizontal="center" shrinkToFit="0" vertical="bottom" wrapText="0"/>
    </xf>
    <xf borderId="3" fillId="3" fontId="3" numFmtId="4" xfId="0" applyAlignment="1" applyBorder="1" applyFont="1" applyNumberFormat="1">
      <alignment shrinkToFit="0" vertical="bottom" wrapText="0"/>
    </xf>
    <xf borderId="4" fillId="3" fontId="2" numFmtId="4" xfId="0" applyAlignment="1" applyBorder="1" applyFont="1" applyNumberFormat="1">
      <alignment shrinkToFit="0" vertical="bottom" wrapText="0"/>
    </xf>
    <xf borderId="4" fillId="3" fontId="3" numFmtId="4" xfId="0" applyAlignment="1" applyBorder="1" applyFont="1" applyNumberFormat="1">
      <alignment shrinkToFit="0" vertical="bottom" wrapText="0"/>
    </xf>
    <xf borderId="5" fillId="3" fontId="3" numFmtId="4" xfId="0" applyAlignment="1" applyBorder="1" applyFont="1" applyNumberFormat="1">
      <alignment shrinkToFit="0" vertical="bottom" wrapText="0"/>
    </xf>
    <xf borderId="0" fillId="0" fontId="3" numFmtId="4" xfId="0" applyAlignment="1" applyFont="1" applyNumberFormat="1">
      <alignment horizontal="left" shrinkToFit="0" vertical="bottom" wrapText="1"/>
    </xf>
    <xf borderId="4" fillId="3" fontId="2" numFmtId="4" xfId="0" applyAlignment="1" applyBorder="1" applyFont="1" applyNumberFormat="1">
      <alignment horizontal="left" shrinkToFit="0" vertical="bottom" wrapText="0"/>
    </xf>
    <xf borderId="7" fillId="4" fontId="5" numFmtId="4" xfId="0" applyAlignment="1" applyBorder="1" applyFont="1" applyNumberFormat="1">
      <alignment horizontal="center" shrinkToFit="0" vertical="bottom" wrapText="0"/>
    </xf>
    <xf borderId="2" fillId="0" fontId="7" numFmtId="4" xfId="0" applyAlignment="1" applyBorder="1" applyFont="1" applyNumberFormat="1">
      <alignment horizontal="left" shrinkToFit="0" vertical="bottom" wrapText="1"/>
    </xf>
    <xf borderId="7" fillId="2" fontId="3" numFmtId="4" xfId="0" applyAlignment="1" applyBorder="1" applyFont="1" applyNumberFormat="1">
      <alignment shrinkToFit="0" vertical="bottom" wrapText="0"/>
    </xf>
    <xf borderId="7" fillId="2" fontId="1" numFmtId="4" xfId="0" applyAlignment="1" applyBorder="1" applyFont="1" applyNumberFormat="1">
      <alignment horizontal="center" shrinkToFit="0" vertical="bottom" wrapText="0"/>
    </xf>
    <xf borderId="0" fillId="0" fontId="3" numFmtId="0" xfId="0" applyAlignment="1" applyFont="1">
      <alignment horizontal="center" shrinkToFit="0" vertical="bottom" wrapText="0"/>
    </xf>
    <xf borderId="1" fillId="2" fontId="3" numFmtId="0" xfId="0" applyAlignment="1" applyBorder="1" applyFont="1">
      <alignment horizontal="center" shrinkToFit="0" vertical="bottom" wrapText="0"/>
    </xf>
    <xf borderId="1" fillId="2" fontId="2" numFmtId="0" xfId="0" applyAlignment="1" applyBorder="1" applyFont="1">
      <alignment readingOrder="0" shrinkToFit="0" vertical="bottom" wrapText="0"/>
    </xf>
    <xf borderId="0" fillId="0" fontId="3" numFmtId="0" xfId="0" applyAlignment="1" applyFont="1">
      <alignment horizontal="left" readingOrder="0" shrinkToFit="0" vertical="bottom" wrapText="1"/>
    </xf>
    <xf borderId="2" fillId="0" fontId="3" numFmtId="0" xfId="0" applyAlignment="1" applyBorder="1" applyFont="1">
      <alignment horizontal="center" shrinkToFit="0" vertical="bottom" wrapText="0"/>
    </xf>
    <xf borderId="2" fillId="0" fontId="2" numFmtId="0" xfId="0" applyAlignment="1" applyBorder="1" applyFont="1">
      <alignment shrinkToFit="0" vertical="bottom" wrapText="0"/>
    </xf>
    <xf borderId="2" fillId="0" fontId="7" numFmtId="0" xfId="0" applyAlignment="1" applyBorder="1" applyFont="1">
      <alignment shrinkToFit="0" vertical="bottom" wrapText="0"/>
    </xf>
    <xf borderId="3" fillId="3" fontId="3" numFmtId="0" xfId="0" applyAlignment="1" applyBorder="1" applyFont="1">
      <alignment horizontal="center" shrinkToFit="0" vertical="bottom" wrapText="0"/>
    </xf>
    <xf borderId="4" fillId="3" fontId="2" numFmtId="0" xfId="0" applyAlignment="1" applyBorder="1" applyFont="1">
      <alignment shrinkToFit="0" vertical="bottom" wrapText="0"/>
    </xf>
    <xf borderId="7" fillId="4" fontId="1" numFmtId="0" xfId="0" applyAlignment="1" applyBorder="1" applyFont="1">
      <alignment horizontal="center" shrinkToFit="0" vertical="bottom" wrapText="0"/>
    </xf>
    <xf borderId="7" fillId="0" fontId="3" numFmtId="0" xfId="0" applyAlignment="1" applyBorder="1" applyFont="1">
      <alignment horizontal="center" shrinkToFit="0" vertical="bottom" wrapText="0"/>
    </xf>
    <xf borderId="7" fillId="0" fontId="3" numFmtId="0" xfId="0" applyAlignment="1" applyBorder="1" applyFont="1">
      <alignment horizontal="left" shrinkToFit="0" vertical="bottom" wrapText="0"/>
    </xf>
    <xf borderId="7" fillId="0" fontId="1" numFmtId="4" xfId="0" applyAlignment="1" applyBorder="1" applyFont="1" applyNumberFormat="1">
      <alignment horizontal="center" readingOrder="0" shrinkToFit="0" vertical="bottom" wrapText="0"/>
    </xf>
    <xf borderId="7" fillId="0" fontId="3" numFmtId="4" xfId="0" applyAlignment="1" applyBorder="1" applyFont="1" applyNumberFormat="1">
      <alignment horizontal="center" readingOrder="0" shrinkToFit="0" vertical="bottom" wrapText="0"/>
    </xf>
    <xf borderId="7" fillId="2" fontId="5" numFmtId="4" xfId="0" applyAlignment="1" applyBorder="1" applyFont="1" applyNumberFormat="1">
      <alignment horizontal="center" shrinkToFit="0" vertical="bottom" wrapText="0"/>
    </xf>
    <xf borderId="7" fillId="2" fontId="3" numFmtId="4" xfId="0" applyAlignment="1" applyBorder="1" applyFont="1" applyNumberFormat="1">
      <alignment horizontal="center" shrinkToFit="0" vertical="bottom" wrapText="0"/>
    </xf>
    <xf borderId="5" fillId="3" fontId="3" numFmtId="4" xfId="0" applyAlignment="1" applyBorder="1" applyFont="1" applyNumberFormat="1">
      <alignment horizontal="center" shrinkToFit="0" vertical="bottom" wrapText="0"/>
    </xf>
    <xf borderId="6" fillId="4" fontId="1" numFmtId="4" xfId="0" applyAlignment="1" applyBorder="1" applyFont="1" applyNumberFormat="1">
      <alignment horizontal="center" shrinkToFit="0" vertical="bottom" wrapText="0"/>
    </xf>
    <xf borderId="7" fillId="0" fontId="3" numFmtId="0" xfId="0" applyAlignment="1" applyBorder="1" applyFont="1">
      <alignment shrinkToFit="0" vertical="bottom" wrapText="0"/>
    </xf>
    <xf borderId="7" fillId="2" fontId="2" numFmtId="4" xfId="0" applyAlignment="1" applyBorder="1" applyFont="1" applyNumberFormat="1">
      <alignment horizontal="center" shrinkToFit="0" vertical="bottom" wrapText="0"/>
    </xf>
    <xf borderId="0" fillId="0" fontId="6" numFmtId="0" xfId="0" applyAlignment="1" applyFont="1">
      <alignment shrinkToFit="0" vertical="bottom" wrapText="0"/>
    </xf>
    <xf borderId="0" fillId="0" fontId="7" numFmtId="0" xfId="0" applyAlignment="1" applyFont="1">
      <alignment horizontal="left" shrinkToFit="0" vertical="bottom" wrapText="1"/>
    </xf>
    <xf borderId="0" fillId="0" fontId="2" numFmtId="0" xfId="0" applyAlignment="1" applyFont="1">
      <alignment horizontal="left" readingOrder="0" shrinkToFit="0" vertical="bottom" wrapText="0"/>
    </xf>
    <xf borderId="1" fillId="2" fontId="1" numFmtId="0" xfId="0" applyAlignment="1" applyBorder="1" applyFont="1">
      <alignment shrinkToFit="0" vertical="bottom" wrapText="0"/>
    </xf>
    <xf borderId="1" fillId="2" fontId="1" numFmtId="0" xfId="0" applyAlignment="1" applyBorder="1" applyFont="1">
      <alignment readingOrder="0" shrinkToFit="0" vertical="bottom" wrapText="0"/>
    </xf>
    <xf borderId="7" fillId="3" fontId="3" numFmtId="0" xfId="0" applyAlignment="1" applyBorder="1" applyFont="1">
      <alignment shrinkToFit="0" vertical="bottom" wrapText="0"/>
    </xf>
    <xf borderId="7" fillId="3" fontId="2" numFmtId="0" xfId="0" applyAlignment="1" applyBorder="1" applyFont="1">
      <alignment shrinkToFit="0" vertical="bottom" wrapText="0"/>
    </xf>
    <xf borderId="7" fillId="4" fontId="1" numFmtId="0" xfId="0" applyAlignment="1" applyBorder="1" applyFont="1">
      <alignment shrinkToFit="0" vertical="bottom" wrapText="0"/>
    </xf>
    <xf borderId="7" fillId="0" fontId="1" numFmtId="4" xfId="0" applyAlignment="1" applyBorder="1" applyFont="1" applyNumberFormat="1">
      <alignment shrinkToFit="0" vertical="bottom" wrapText="0"/>
    </xf>
    <xf borderId="7" fillId="0" fontId="3" numFmtId="164" xfId="0" applyAlignment="1" applyBorder="1" applyFont="1" applyNumberFormat="1">
      <alignment horizontal="center" shrinkToFit="0" vertical="bottom" wrapText="0"/>
    </xf>
    <xf borderId="7" fillId="0" fontId="3" numFmtId="165" xfId="0" applyAlignment="1" applyBorder="1" applyFont="1" applyNumberFormat="1">
      <alignment horizontal="center" shrinkToFit="0" vertical="bottom" wrapText="0"/>
    </xf>
    <xf borderId="7" fillId="5" fontId="3" numFmtId="0" xfId="0" applyAlignment="1" applyBorder="1" applyFont="1">
      <alignment horizontal="center" shrinkToFit="0" vertical="bottom" wrapText="0"/>
    </xf>
    <xf borderId="7" fillId="5" fontId="3" numFmtId="0" xfId="0" applyAlignment="1" applyBorder="1" applyFont="1">
      <alignment shrinkToFit="0" vertical="bottom" wrapText="0"/>
    </xf>
    <xf borderId="7" fillId="5" fontId="2" numFmtId="4" xfId="0" applyAlignment="1" applyBorder="1" applyFont="1" applyNumberFormat="1">
      <alignment horizontal="center" shrinkToFit="0" vertical="bottom" wrapText="0"/>
    </xf>
    <xf borderId="7" fillId="3" fontId="3" numFmtId="0" xfId="0" applyAlignment="1" applyBorder="1" applyFont="1">
      <alignment horizontal="center" shrinkToFit="0" vertical="bottom" wrapText="0"/>
    </xf>
    <xf borderId="7" fillId="0" fontId="1" numFmtId="0" xfId="0" applyAlignment="1" applyBorder="1" applyFont="1">
      <alignment horizontal="center" shrinkToFit="0" vertical="bottom" wrapText="0"/>
    </xf>
    <xf borderId="0" fillId="0" fontId="3" numFmtId="0" xfId="0" applyAlignment="1" applyFont="1">
      <alignment horizontal="left" shrinkToFit="0" vertical="bottom" wrapText="1"/>
    </xf>
    <xf borderId="0" fillId="0" fontId="7" numFmtId="0" xfId="0" applyAlignment="1" applyFont="1">
      <alignment horizontal="left" shrinkToFit="0" vertical="center" wrapText="1"/>
    </xf>
    <xf borderId="2" fillId="0" fontId="7" numFmtId="0" xfId="0" applyAlignment="1" applyBorder="1" applyFont="1">
      <alignment horizontal="left" shrinkToFit="0" vertical="bottom" wrapText="1"/>
    </xf>
    <xf borderId="7" fillId="2" fontId="3" numFmtId="0" xfId="0" applyAlignment="1" applyBorder="1" applyFont="1">
      <alignment shrinkToFit="0" vertical="bottom" wrapText="0"/>
    </xf>
    <xf borderId="7" fillId="2" fontId="1" numFmtId="0" xfId="0" applyAlignment="1" applyBorder="1" applyFont="1">
      <alignment horizontal="center" shrinkToFit="0" vertical="bottom" wrapText="0"/>
    </xf>
    <xf borderId="7" fillId="2" fontId="3" numFmtId="0" xfId="0" applyAlignment="1" applyBorder="1" applyFont="1">
      <alignment horizontal="center"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38"/>
    <col customWidth="1" min="2" max="2" width="61.88"/>
    <col customWidth="1" min="3" max="3" width="9.88"/>
    <col customWidth="1" min="4" max="4" width="15.38"/>
    <col customWidth="1" min="5" max="5" width="19.88"/>
    <col customWidth="1" min="6" max="6" width="20.25"/>
    <col customWidth="1" min="7" max="14" width="14.38"/>
    <col customWidth="1" min="15" max="26" width="8.0"/>
  </cols>
  <sheetData>
    <row r="1" ht="15.75" customHeight="1">
      <c r="A1" s="1"/>
      <c r="B1" s="2"/>
      <c r="C1" s="3" t="s">
        <v>0</v>
      </c>
    </row>
    <row r="2" ht="15.75" customHeight="1">
      <c r="A2" s="1"/>
      <c r="B2" s="2"/>
      <c r="C2" s="4" t="s">
        <v>1</v>
      </c>
    </row>
    <row r="3" ht="15.75" customHeight="1">
      <c r="A3" s="1"/>
      <c r="B3" s="2"/>
    </row>
    <row r="4" ht="15.75" customHeight="1">
      <c r="A4" s="1"/>
      <c r="B4" s="5" t="s">
        <v>2</v>
      </c>
      <c r="C4" s="6"/>
      <c r="D4" s="6"/>
      <c r="E4" s="6"/>
      <c r="F4" s="6"/>
    </row>
    <row r="5" ht="45.0" customHeight="1">
      <c r="A5" s="7" t="s">
        <v>3</v>
      </c>
      <c r="B5" s="8"/>
      <c r="C5" s="8"/>
      <c r="D5" s="8"/>
      <c r="E5" s="8"/>
      <c r="F5" s="8"/>
      <c r="G5" s="9"/>
      <c r="H5" s="9"/>
      <c r="I5" s="9"/>
      <c r="J5" s="9"/>
      <c r="K5" s="9"/>
      <c r="L5" s="9"/>
      <c r="M5" s="9"/>
      <c r="N5" s="9"/>
    </row>
    <row r="6" ht="15.75" customHeight="1">
      <c r="A6" s="10"/>
      <c r="B6" s="11" t="s">
        <v>4</v>
      </c>
      <c r="C6" s="12"/>
      <c r="D6" s="12"/>
      <c r="E6" s="12"/>
      <c r="F6" s="13"/>
    </row>
    <row r="7" ht="15.75" customHeight="1">
      <c r="A7" s="14" t="s">
        <v>5</v>
      </c>
      <c r="B7" s="14" t="s">
        <v>6</v>
      </c>
      <c r="C7" s="14" t="s">
        <v>7</v>
      </c>
      <c r="D7" s="14" t="s">
        <v>8</v>
      </c>
      <c r="E7" s="14" t="s">
        <v>9</v>
      </c>
      <c r="F7" s="14" t="s">
        <v>10</v>
      </c>
    </row>
    <row r="8" ht="15.75" customHeight="1">
      <c r="A8" s="15" t="s">
        <v>11</v>
      </c>
      <c r="B8" s="16" t="s">
        <v>12</v>
      </c>
      <c r="C8" s="15">
        <v>40211.0</v>
      </c>
      <c r="D8" s="17">
        <f>E8/C8</f>
        <v>15.29606451</v>
      </c>
      <c r="E8" s="15">
        <f>E13-E9</f>
        <v>615070.05</v>
      </c>
      <c r="F8" s="15">
        <f t="shared" ref="F8:F9" si="1">E8*12</f>
        <v>7380840.6</v>
      </c>
    </row>
    <row r="9" ht="15.75" customHeight="1">
      <c r="A9" s="15" t="s">
        <v>13</v>
      </c>
      <c r="B9" s="18" t="s">
        <v>14</v>
      </c>
      <c r="C9" s="18"/>
      <c r="D9" s="18"/>
      <c r="E9" s="19">
        <v>4500.0</v>
      </c>
      <c r="F9" s="19">
        <f t="shared" si="1"/>
        <v>54000</v>
      </c>
    </row>
    <row r="10" ht="15.75" customHeight="1">
      <c r="A10" s="15" t="s">
        <v>15</v>
      </c>
      <c r="B10" s="18" t="s">
        <v>16</v>
      </c>
      <c r="C10" s="18"/>
      <c r="D10" s="18"/>
      <c r="E10" s="19" t="s">
        <v>17</v>
      </c>
      <c r="F10" s="19" t="s">
        <v>17</v>
      </c>
    </row>
    <row r="11" ht="15.75" customHeight="1">
      <c r="A11" s="15" t="s">
        <v>18</v>
      </c>
      <c r="B11" s="18" t="s">
        <v>19</v>
      </c>
      <c r="C11" s="18"/>
      <c r="D11" s="18"/>
      <c r="E11" s="19" t="s">
        <v>17</v>
      </c>
      <c r="F11" s="19" t="s">
        <v>17</v>
      </c>
    </row>
    <row r="12" ht="15.75" customHeight="1">
      <c r="A12" s="15" t="s">
        <v>20</v>
      </c>
      <c r="B12" s="18" t="s">
        <v>21</v>
      </c>
      <c r="C12" s="18"/>
      <c r="D12" s="18"/>
      <c r="E12" s="19" t="s">
        <v>17</v>
      </c>
      <c r="F12" s="19" t="s">
        <v>17</v>
      </c>
    </row>
    <row r="13" ht="15.75" customHeight="1">
      <c r="A13" s="20"/>
      <c r="B13" s="21"/>
      <c r="C13" s="21"/>
      <c r="D13" s="22" t="s">
        <v>22</v>
      </c>
      <c r="E13" s="23">
        <f>E34</f>
        <v>619570.05</v>
      </c>
      <c r="F13" s="23">
        <f>E13*12</f>
        <v>7434840.6</v>
      </c>
    </row>
    <row r="14" ht="15.75" customHeight="1">
      <c r="A14" s="16"/>
      <c r="B14" s="18"/>
      <c r="C14" s="18"/>
      <c r="D14" s="18"/>
      <c r="E14" s="18"/>
      <c r="F14" s="18"/>
    </row>
    <row r="15" ht="15.75" customHeight="1">
      <c r="A15" s="24" t="s">
        <v>5</v>
      </c>
      <c r="B15" s="24" t="s">
        <v>23</v>
      </c>
      <c r="C15" s="25"/>
      <c r="D15" s="25"/>
      <c r="E15" s="24" t="s">
        <v>9</v>
      </c>
      <c r="F15" s="24" t="s">
        <v>10</v>
      </c>
    </row>
    <row r="16" ht="15.75" customHeight="1">
      <c r="A16" s="26" t="s">
        <v>11</v>
      </c>
      <c r="B16" s="27" t="s">
        <v>24</v>
      </c>
      <c r="C16" s="16"/>
      <c r="D16" s="16"/>
      <c r="E16" s="16"/>
      <c r="F16" s="16"/>
    </row>
    <row r="17" ht="15.75" customHeight="1">
      <c r="A17" s="15">
        <v>44197.0</v>
      </c>
      <c r="B17" s="16" t="s">
        <v>25</v>
      </c>
      <c r="C17" s="16"/>
      <c r="D17" s="16"/>
      <c r="E17" s="15">
        <v>48000.0</v>
      </c>
      <c r="F17" s="15">
        <f t="shared" ref="F17:F24" si="2">E17*12</f>
        <v>576000</v>
      </c>
    </row>
    <row r="18" ht="15.75" customHeight="1">
      <c r="A18" s="15">
        <v>44228.0</v>
      </c>
      <c r="B18" s="16" t="s">
        <v>26</v>
      </c>
      <c r="C18" s="16"/>
      <c r="D18" s="16"/>
      <c r="E18" s="15">
        <v>45000.0</v>
      </c>
      <c r="F18" s="15">
        <f t="shared" si="2"/>
        <v>540000</v>
      </c>
    </row>
    <row r="19" ht="15.75" customHeight="1">
      <c r="A19" s="15">
        <v>44256.0</v>
      </c>
      <c r="B19" s="28" t="s">
        <v>27</v>
      </c>
      <c r="C19" s="16"/>
      <c r="D19" s="16"/>
      <c r="E19" s="15">
        <v>3500.0</v>
      </c>
      <c r="F19" s="15">
        <f t="shared" si="2"/>
        <v>42000</v>
      </c>
    </row>
    <row r="20" ht="15.75" customHeight="1">
      <c r="A20" s="15">
        <v>44287.0</v>
      </c>
      <c r="B20" s="16" t="s">
        <v>28</v>
      </c>
      <c r="C20" s="16"/>
      <c r="D20" s="16"/>
      <c r="E20" s="15">
        <v>60000.0</v>
      </c>
      <c r="F20" s="15">
        <f t="shared" si="2"/>
        <v>720000</v>
      </c>
    </row>
    <row r="21" ht="15.75" customHeight="1">
      <c r="A21" s="15">
        <v>44317.0</v>
      </c>
      <c r="B21" s="16" t="s">
        <v>29</v>
      </c>
      <c r="C21" s="16"/>
      <c r="D21" s="16"/>
      <c r="E21" s="15">
        <v>155000.0</v>
      </c>
      <c r="F21" s="15">
        <f t="shared" si="2"/>
        <v>1860000</v>
      </c>
    </row>
    <row r="22" ht="15.75" customHeight="1">
      <c r="A22" s="15">
        <v>44348.0</v>
      </c>
      <c r="B22" s="16" t="s">
        <v>30</v>
      </c>
      <c r="C22" s="16"/>
      <c r="D22" s="16"/>
      <c r="E22" s="15">
        <v>4000.0</v>
      </c>
      <c r="F22" s="15">
        <f t="shared" si="2"/>
        <v>48000</v>
      </c>
    </row>
    <row r="23" ht="15.75" customHeight="1">
      <c r="A23" s="15">
        <v>44378.0</v>
      </c>
      <c r="B23" s="16" t="s">
        <v>31</v>
      </c>
      <c r="C23" s="16"/>
      <c r="D23" s="16"/>
      <c r="E23" s="15">
        <v>30000.0</v>
      </c>
      <c r="F23" s="15">
        <f t="shared" si="2"/>
        <v>360000</v>
      </c>
    </row>
    <row r="24" ht="15.75" customHeight="1">
      <c r="A24" s="15">
        <v>44409.0</v>
      </c>
      <c r="B24" s="16" t="s">
        <v>32</v>
      </c>
      <c r="C24" s="16"/>
      <c r="D24" s="16"/>
      <c r="E24" s="15">
        <v>90000.0</v>
      </c>
      <c r="F24" s="15">
        <f t="shared" si="2"/>
        <v>1080000</v>
      </c>
    </row>
    <row r="25" ht="15.75" customHeight="1">
      <c r="A25" s="26" t="s">
        <v>33</v>
      </c>
      <c r="B25" s="27" t="s">
        <v>34</v>
      </c>
      <c r="C25" s="16"/>
      <c r="D25" s="16"/>
      <c r="E25" s="15"/>
      <c r="F25" s="15"/>
    </row>
    <row r="26" ht="15.75" customHeight="1">
      <c r="A26" s="15">
        <v>44198.0</v>
      </c>
      <c r="B26" s="16" t="s">
        <v>35</v>
      </c>
      <c r="C26" s="16"/>
      <c r="D26" s="16"/>
      <c r="E26" s="15">
        <v>60000.0</v>
      </c>
      <c r="F26" s="15">
        <f t="shared" ref="F26:F33" si="3">E26*12</f>
        <v>720000</v>
      </c>
    </row>
    <row r="27" ht="15.75" customHeight="1">
      <c r="A27" s="15">
        <v>44229.0</v>
      </c>
      <c r="B27" s="16" t="s">
        <v>36</v>
      </c>
      <c r="C27" s="16"/>
      <c r="D27" s="16"/>
      <c r="E27" s="15">
        <v>17000.0</v>
      </c>
      <c r="F27" s="15">
        <f t="shared" si="3"/>
        <v>204000</v>
      </c>
    </row>
    <row r="28" ht="15.75" customHeight="1">
      <c r="A28" s="15">
        <v>44257.0</v>
      </c>
      <c r="B28" s="16" t="s">
        <v>37</v>
      </c>
      <c r="C28" s="16"/>
      <c r="D28" s="16"/>
      <c r="E28" s="15">
        <v>12646.79</v>
      </c>
      <c r="F28" s="15">
        <f t="shared" si="3"/>
        <v>151761.48</v>
      </c>
    </row>
    <row r="29" ht="15.75" customHeight="1">
      <c r="A29" s="15">
        <v>44288.0</v>
      </c>
      <c r="B29" s="16" t="s">
        <v>38</v>
      </c>
      <c r="C29" s="16"/>
      <c r="D29" s="16"/>
      <c r="E29" s="15">
        <v>24000.0</v>
      </c>
      <c r="F29" s="15">
        <f t="shared" si="3"/>
        <v>288000</v>
      </c>
    </row>
    <row r="30" ht="15.75" customHeight="1">
      <c r="A30" s="15">
        <v>44318.0</v>
      </c>
      <c r="B30" s="16" t="s">
        <v>39</v>
      </c>
      <c r="C30" s="16"/>
      <c r="D30" s="16"/>
      <c r="E30" s="15">
        <v>2500.0</v>
      </c>
      <c r="F30" s="15">
        <f t="shared" si="3"/>
        <v>30000</v>
      </c>
    </row>
    <row r="31" ht="15.75" customHeight="1">
      <c r="A31" s="15">
        <v>44349.0</v>
      </c>
      <c r="B31" s="16" t="s">
        <v>40</v>
      </c>
      <c r="C31" s="16"/>
      <c r="D31" s="16"/>
      <c r="E31" s="15">
        <v>20000.0</v>
      </c>
      <c r="F31" s="15">
        <f t="shared" si="3"/>
        <v>240000</v>
      </c>
    </row>
    <row r="32" ht="15.75" customHeight="1">
      <c r="A32" s="15">
        <v>45475.0</v>
      </c>
      <c r="B32" s="16" t="s">
        <v>41</v>
      </c>
      <c r="C32" s="16"/>
      <c r="D32" s="16"/>
      <c r="E32" s="15">
        <v>30000.0</v>
      </c>
      <c r="F32" s="15">
        <f t="shared" si="3"/>
        <v>360000</v>
      </c>
    </row>
    <row r="33" ht="15.75" customHeight="1">
      <c r="A33" s="15">
        <v>45506.0</v>
      </c>
      <c r="B33" s="16" t="s">
        <v>42</v>
      </c>
      <c r="C33" s="16"/>
      <c r="D33" s="16"/>
      <c r="E33" s="15">
        <v>17923.26</v>
      </c>
      <c r="F33" s="15">
        <f t="shared" si="3"/>
        <v>215079.12</v>
      </c>
    </row>
    <row r="34" ht="15.75" customHeight="1">
      <c r="A34" s="29"/>
      <c r="B34" s="20"/>
      <c r="C34" s="20"/>
      <c r="D34" s="30" t="s">
        <v>22</v>
      </c>
      <c r="E34" s="29">
        <f>SUM(E17:E33)</f>
        <v>619570.05</v>
      </c>
      <c r="F34" s="29">
        <f>F17+F18+F19+F20+F21+F22+F23+F24+F26+F27+F28+F29+F30+F31+F32+F33</f>
        <v>7434840.6</v>
      </c>
    </row>
    <row r="35" ht="15.75" customHeight="1">
      <c r="A35" s="31" t="s">
        <v>43</v>
      </c>
      <c r="B35" s="32"/>
      <c r="C35" s="32"/>
      <c r="D35" s="32"/>
      <c r="E35" s="32"/>
      <c r="F35" s="32"/>
    </row>
    <row r="36" ht="29.25" customHeight="1">
      <c r="A36" s="33" t="s">
        <v>44</v>
      </c>
    </row>
    <row r="37" ht="26.25" customHeight="1">
      <c r="A37" s="33" t="s">
        <v>45</v>
      </c>
    </row>
    <row r="38" ht="28.5" customHeight="1">
      <c r="A38" s="33" t="s">
        <v>46</v>
      </c>
    </row>
    <row r="39" ht="24.75" customHeight="1">
      <c r="A39" s="34" t="s">
        <v>47</v>
      </c>
    </row>
    <row r="40" ht="24.75" customHeight="1">
      <c r="A40" s="33" t="s">
        <v>48</v>
      </c>
    </row>
    <row r="41" ht="15.75" customHeight="1">
      <c r="A41" s="32"/>
      <c r="B41" s="32"/>
      <c r="C41" s="32"/>
      <c r="D41" s="32"/>
      <c r="E41" s="32"/>
      <c r="F41" s="32"/>
    </row>
    <row r="42" ht="15.75" customHeight="1">
      <c r="A42" s="35"/>
      <c r="B42" s="32"/>
      <c r="C42" s="32"/>
      <c r="D42" s="32"/>
      <c r="E42" s="35"/>
      <c r="F42" s="32"/>
    </row>
    <row r="43" ht="15.75" customHeight="1">
      <c r="A43" s="36"/>
      <c r="B43" s="37" t="s">
        <v>49</v>
      </c>
      <c r="C43" s="38"/>
      <c r="D43" s="38"/>
      <c r="E43" s="38"/>
      <c r="F43" s="39"/>
    </row>
    <row r="44" ht="15.75" customHeight="1">
      <c r="A44" s="24" t="s">
        <v>5</v>
      </c>
      <c r="B44" s="24" t="s">
        <v>6</v>
      </c>
      <c r="C44" s="24" t="s">
        <v>7</v>
      </c>
      <c r="D44" s="24" t="s">
        <v>8</v>
      </c>
      <c r="E44" s="24" t="s">
        <v>9</v>
      </c>
      <c r="F44" s="24" t="s">
        <v>10</v>
      </c>
    </row>
    <row r="45" ht="15.75" customHeight="1">
      <c r="A45" s="15" t="s">
        <v>11</v>
      </c>
      <c r="B45" s="16" t="s">
        <v>50</v>
      </c>
      <c r="C45" s="15">
        <v>40211.0</v>
      </c>
      <c r="D45" s="17">
        <v>1.5</v>
      </c>
      <c r="E45" s="15">
        <f>C45*D45</f>
        <v>60316.5</v>
      </c>
      <c r="F45" s="15">
        <f>E45*12</f>
        <v>723798</v>
      </c>
    </row>
    <row r="46" ht="15.75" customHeight="1">
      <c r="A46" s="16"/>
      <c r="B46" s="16"/>
      <c r="C46" s="16"/>
      <c r="D46" s="16"/>
      <c r="E46" s="16"/>
      <c r="F46" s="16"/>
    </row>
    <row r="47" ht="15.75" customHeight="1">
      <c r="A47" s="24" t="s">
        <v>5</v>
      </c>
      <c r="B47" s="24" t="s">
        <v>23</v>
      </c>
      <c r="C47" s="25"/>
      <c r="D47" s="25"/>
      <c r="E47" s="24" t="s">
        <v>9</v>
      </c>
      <c r="F47" s="24" t="s">
        <v>10</v>
      </c>
    </row>
    <row r="48" ht="15.75" customHeight="1">
      <c r="A48" s="15" t="s">
        <v>11</v>
      </c>
      <c r="B48" s="16" t="s">
        <v>51</v>
      </c>
      <c r="C48" s="16"/>
      <c r="D48" s="16"/>
      <c r="E48" s="16" t="s">
        <v>52</v>
      </c>
      <c r="F48" s="16"/>
    </row>
    <row r="49" ht="15.75" customHeight="1">
      <c r="A49" s="31" t="s">
        <v>43</v>
      </c>
      <c r="B49" s="32"/>
      <c r="C49" s="32"/>
      <c r="D49" s="32"/>
      <c r="E49" s="32"/>
      <c r="F49" s="32"/>
    </row>
    <row r="50" ht="42.0" customHeight="1">
      <c r="A50" s="40" t="s">
        <v>53</v>
      </c>
    </row>
    <row r="51" ht="33.0" customHeight="1">
      <c r="A51" s="34" t="s">
        <v>54</v>
      </c>
    </row>
    <row r="52" ht="41.25" customHeight="1">
      <c r="A52" s="34" t="s">
        <v>55</v>
      </c>
    </row>
    <row r="53" ht="24.0" customHeight="1">
      <c r="A53" s="34" t="s">
        <v>56</v>
      </c>
    </row>
    <row r="54" ht="15.75" customHeight="1">
      <c r="A54" s="32"/>
      <c r="B54" s="32"/>
      <c r="C54" s="32"/>
      <c r="D54" s="32"/>
      <c r="E54" s="32"/>
      <c r="F54" s="32"/>
    </row>
    <row r="55" ht="15.75" customHeight="1">
      <c r="A55" s="36"/>
      <c r="B55" s="41" t="s">
        <v>57</v>
      </c>
      <c r="C55" s="38"/>
      <c r="D55" s="38"/>
      <c r="E55" s="38"/>
      <c r="F55" s="39"/>
    </row>
    <row r="56" ht="15.75" customHeight="1">
      <c r="A56" s="24" t="s">
        <v>5</v>
      </c>
      <c r="B56" s="24" t="s">
        <v>6</v>
      </c>
      <c r="C56" s="24" t="s">
        <v>7</v>
      </c>
      <c r="D56" s="24" t="s">
        <v>8</v>
      </c>
      <c r="E56" s="24" t="s">
        <v>9</v>
      </c>
      <c r="F56" s="24" t="s">
        <v>10</v>
      </c>
    </row>
    <row r="57" ht="15.75" customHeight="1">
      <c r="A57" s="15" t="s">
        <v>11</v>
      </c>
      <c r="B57" s="16" t="s">
        <v>58</v>
      </c>
      <c r="C57" s="15">
        <v>40211.0</v>
      </c>
      <c r="D57" s="17">
        <v>2.0</v>
      </c>
      <c r="E57" s="15">
        <f>C57*D57</f>
        <v>80422</v>
      </c>
      <c r="F57" s="15">
        <f>E57*12</f>
        <v>965064</v>
      </c>
    </row>
    <row r="58" ht="15.75" customHeight="1">
      <c r="A58" s="16"/>
      <c r="B58" s="16"/>
      <c r="C58" s="16"/>
      <c r="D58" s="16"/>
      <c r="E58" s="16"/>
      <c r="F58" s="16"/>
    </row>
    <row r="59" ht="15.75" customHeight="1">
      <c r="A59" s="24" t="s">
        <v>5</v>
      </c>
      <c r="B59" s="24" t="s">
        <v>23</v>
      </c>
      <c r="C59" s="25"/>
      <c r="D59" s="42"/>
      <c r="E59" s="24" t="s">
        <v>9</v>
      </c>
      <c r="F59" s="24" t="s">
        <v>10</v>
      </c>
    </row>
    <row r="60" ht="15.75" customHeight="1">
      <c r="A60" s="15" t="s">
        <v>11</v>
      </c>
      <c r="B60" s="16" t="s">
        <v>51</v>
      </c>
      <c r="C60" s="16"/>
      <c r="D60" s="16"/>
      <c r="E60" s="15" t="s">
        <v>59</v>
      </c>
      <c r="F60" s="15"/>
    </row>
    <row r="61" ht="15.75" customHeight="1">
      <c r="A61" s="31" t="s">
        <v>43</v>
      </c>
      <c r="B61" s="32"/>
      <c r="C61" s="32"/>
      <c r="D61" s="32"/>
      <c r="E61" s="32"/>
      <c r="F61" s="32"/>
    </row>
    <row r="62" ht="42.0" customHeight="1">
      <c r="A62" s="40" t="s">
        <v>60</v>
      </c>
    </row>
    <row r="63" ht="33.0" customHeight="1">
      <c r="A63" s="34" t="s">
        <v>61</v>
      </c>
    </row>
    <row r="64" ht="33.0" customHeight="1">
      <c r="A64" s="34" t="s">
        <v>62</v>
      </c>
    </row>
    <row r="65" ht="25.5" customHeight="1">
      <c r="A65" s="33" t="s">
        <v>63</v>
      </c>
    </row>
    <row r="66" ht="35.25" customHeight="1">
      <c r="A66" s="43" t="s">
        <v>64</v>
      </c>
      <c r="B66" s="8"/>
      <c r="C66" s="8"/>
      <c r="D66" s="8"/>
      <c r="E66" s="8"/>
      <c r="F66" s="8"/>
    </row>
    <row r="67" ht="15.75" customHeight="1">
      <c r="A67" s="44"/>
      <c r="B67" s="45" t="s">
        <v>65</v>
      </c>
      <c r="C67" s="45">
        <v>40211.0</v>
      </c>
      <c r="D67" s="45">
        <f>D8+D57+D45</f>
        <v>18.79606451</v>
      </c>
      <c r="E67" s="45">
        <f>C67*D67</f>
        <v>755808.55</v>
      </c>
      <c r="F67" s="45">
        <f>E67*12</f>
        <v>9069702.6</v>
      </c>
    </row>
    <row r="68" ht="15.75" customHeight="1">
      <c r="A68" s="32"/>
      <c r="B68" s="32"/>
      <c r="C68" s="32"/>
      <c r="D68" s="32"/>
      <c r="E68" s="32"/>
      <c r="F68" s="32"/>
    </row>
    <row r="69" ht="15.75" customHeight="1">
      <c r="A69" s="32"/>
      <c r="B69" s="32" t="s">
        <v>66</v>
      </c>
      <c r="C69" s="32"/>
      <c r="D69" s="32"/>
      <c r="E69" s="32"/>
      <c r="F69" s="32"/>
    </row>
    <row r="70" ht="15.75" customHeight="1">
      <c r="A70" s="32"/>
      <c r="B70" s="32"/>
      <c r="C70" s="32"/>
      <c r="D70" s="32"/>
      <c r="E70" s="32"/>
      <c r="F70" s="32"/>
    </row>
    <row r="71" ht="15.75" customHeight="1">
      <c r="A71" s="32"/>
      <c r="B71" s="32"/>
      <c r="C71" s="32"/>
      <c r="D71" s="32"/>
      <c r="E71" s="32"/>
      <c r="F71" s="32"/>
    </row>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51:F51"/>
    <mergeCell ref="A52:F52"/>
    <mergeCell ref="A53:F53"/>
    <mergeCell ref="A62:F62"/>
    <mergeCell ref="A63:F63"/>
    <mergeCell ref="A64:F64"/>
    <mergeCell ref="A65:F65"/>
    <mergeCell ref="A66:F66"/>
    <mergeCell ref="A5:F5"/>
    <mergeCell ref="A36:F36"/>
    <mergeCell ref="A37:F37"/>
    <mergeCell ref="A38:F38"/>
    <mergeCell ref="A39:F39"/>
    <mergeCell ref="A40:F40"/>
    <mergeCell ref="A50:F5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0"/>
    <col customWidth="1" min="2" max="2" width="57.88"/>
    <col customWidth="1" min="3" max="3" width="16.88"/>
    <col customWidth="1" min="4" max="4" width="16.0"/>
    <col customWidth="1" min="5" max="5" width="16.13"/>
    <col customWidth="1" min="6" max="14" width="14.38"/>
    <col customWidth="1" min="15" max="26" width="8.0"/>
  </cols>
  <sheetData>
    <row r="1" ht="15.75" customHeight="1">
      <c r="A1" s="1"/>
      <c r="B1" s="2"/>
      <c r="C1" s="3" t="s">
        <v>0</v>
      </c>
    </row>
    <row r="2" ht="15.75" customHeight="1">
      <c r="A2" s="1"/>
      <c r="B2" s="2"/>
      <c r="C2" s="4" t="s">
        <v>67</v>
      </c>
    </row>
    <row r="3" ht="15.75" customHeight="1">
      <c r="A3" s="46"/>
      <c r="B3" s="9"/>
    </row>
    <row r="4" ht="15.75" customHeight="1">
      <c r="A4" s="47"/>
      <c r="B4" s="48" t="s">
        <v>68</v>
      </c>
      <c r="C4" s="6"/>
      <c r="D4" s="6"/>
      <c r="E4" s="6"/>
      <c r="F4" s="6"/>
    </row>
    <row r="5" ht="45.0" customHeight="1">
      <c r="A5" s="49" t="s">
        <v>69</v>
      </c>
      <c r="G5" s="9"/>
      <c r="H5" s="9"/>
      <c r="I5" s="9"/>
      <c r="J5" s="9"/>
      <c r="K5" s="9"/>
      <c r="L5" s="9"/>
      <c r="M5" s="9"/>
      <c r="N5" s="9"/>
    </row>
    <row r="6" ht="15.75" customHeight="1">
      <c r="A6" s="50"/>
      <c r="B6" s="51"/>
      <c r="C6" s="52"/>
      <c r="D6" s="52"/>
      <c r="E6" s="52"/>
      <c r="F6" s="52"/>
    </row>
    <row r="7" ht="15.75" customHeight="1">
      <c r="A7" s="53"/>
      <c r="B7" s="54" t="s">
        <v>70</v>
      </c>
      <c r="C7" s="12"/>
      <c r="D7" s="12"/>
      <c r="E7" s="12"/>
      <c r="F7" s="13"/>
    </row>
    <row r="8" ht="15.75" customHeight="1">
      <c r="A8" s="14" t="s">
        <v>5</v>
      </c>
      <c r="B8" s="55" t="s">
        <v>6</v>
      </c>
      <c r="C8" s="14" t="s">
        <v>7</v>
      </c>
      <c r="D8" s="14" t="s">
        <v>8</v>
      </c>
      <c r="E8" s="14" t="s">
        <v>9</v>
      </c>
      <c r="F8" s="14" t="s">
        <v>10</v>
      </c>
    </row>
    <row r="9" ht="15.75" customHeight="1">
      <c r="A9" s="56" t="s">
        <v>11</v>
      </c>
      <c r="B9" s="57" t="s">
        <v>71</v>
      </c>
      <c r="C9" s="15">
        <v>40211.0</v>
      </c>
      <c r="D9" s="58">
        <v>9.2</v>
      </c>
      <c r="E9" s="15">
        <f>C9*D9</f>
        <v>369941.2</v>
      </c>
      <c r="F9" s="15">
        <f>E9*12</f>
        <v>4439294.4</v>
      </c>
    </row>
    <row r="10" ht="15.75" customHeight="1">
      <c r="A10" s="56"/>
      <c r="B10" s="56"/>
      <c r="C10" s="16"/>
      <c r="D10" s="16"/>
      <c r="E10" s="16"/>
      <c r="F10" s="16"/>
    </row>
    <row r="11" ht="15.75" customHeight="1">
      <c r="A11" s="55" t="s">
        <v>5</v>
      </c>
      <c r="B11" s="55" t="s">
        <v>23</v>
      </c>
      <c r="C11" s="25"/>
      <c r="D11" s="25"/>
      <c r="E11" s="24" t="s">
        <v>9</v>
      </c>
      <c r="F11" s="24" t="s">
        <v>10</v>
      </c>
    </row>
    <row r="12" ht="15.75" customHeight="1">
      <c r="A12" s="56" t="s">
        <v>11</v>
      </c>
      <c r="B12" s="57" t="s">
        <v>72</v>
      </c>
      <c r="C12" s="16"/>
      <c r="D12" s="16"/>
      <c r="E12" s="59">
        <v>300000.0</v>
      </c>
      <c r="F12" s="15">
        <f t="shared" ref="F12:F15" si="1">E12*12</f>
        <v>3600000</v>
      </c>
    </row>
    <row r="13" ht="15.75" customHeight="1">
      <c r="A13" s="56" t="s">
        <v>13</v>
      </c>
      <c r="B13" s="57" t="s">
        <v>73</v>
      </c>
      <c r="C13" s="16"/>
      <c r="D13" s="16"/>
      <c r="E13" s="15">
        <v>25000.0</v>
      </c>
      <c r="F13" s="15">
        <f t="shared" si="1"/>
        <v>300000</v>
      </c>
    </row>
    <row r="14" ht="15.75" customHeight="1">
      <c r="A14" s="56" t="s">
        <v>15</v>
      </c>
      <c r="B14" s="57" t="s">
        <v>74</v>
      </c>
      <c r="C14" s="16"/>
      <c r="D14" s="16"/>
      <c r="E14" s="59">
        <v>14941.2</v>
      </c>
      <c r="F14" s="15">
        <f t="shared" si="1"/>
        <v>179294.4</v>
      </c>
    </row>
    <row r="15" ht="15.75" customHeight="1">
      <c r="A15" s="56" t="s">
        <v>18</v>
      </c>
      <c r="B15" s="57" t="s">
        <v>75</v>
      </c>
      <c r="C15" s="16"/>
      <c r="D15" s="16"/>
      <c r="E15" s="15">
        <v>30000.0</v>
      </c>
      <c r="F15" s="15">
        <f t="shared" si="1"/>
        <v>360000</v>
      </c>
    </row>
    <row r="16" ht="15.75" customHeight="1">
      <c r="A16" s="56"/>
      <c r="B16" s="57"/>
      <c r="C16" s="16"/>
      <c r="D16" s="60" t="s">
        <v>22</v>
      </c>
      <c r="E16" s="61">
        <f t="shared" ref="E16:F16" si="2">SUM(E12:E15)</f>
        <v>369941.2</v>
      </c>
      <c r="F16" s="61">
        <f t="shared" si="2"/>
        <v>4439294.4</v>
      </c>
    </row>
    <row r="17" ht="15.75" customHeight="1">
      <c r="C17" s="32"/>
      <c r="D17" s="32"/>
      <c r="E17" s="32"/>
      <c r="F17" s="32"/>
    </row>
    <row r="18" ht="15.75" customHeight="1">
      <c r="C18" s="32"/>
      <c r="D18" s="32"/>
      <c r="E18" s="32"/>
      <c r="F18" s="32"/>
    </row>
    <row r="19" ht="15.75" customHeight="1">
      <c r="A19" s="53"/>
      <c r="B19" s="54" t="s">
        <v>76</v>
      </c>
      <c r="C19" s="38"/>
      <c r="D19" s="38"/>
      <c r="E19" s="38"/>
      <c r="F19" s="62"/>
    </row>
    <row r="20" ht="15.75" customHeight="1">
      <c r="A20" s="14" t="s">
        <v>5</v>
      </c>
      <c r="B20" s="55" t="s">
        <v>6</v>
      </c>
      <c r="C20" s="63" t="s">
        <v>7</v>
      </c>
      <c r="D20" s="63" t="s">
        <v>8</v>
      </c>
      <c r="E20" s="63" t="s">
        <v>9</v>
      </c>
      <c r="F20" s="26" t="s">
        <v>10</v>
      </c>
    </row>
    <row r="21" ht="15.75" customHeight="1">
      <c r="A21" s="56" t="s">
        <v>11</v>
      </c>
      <c r="B21" s="64" t="s">
        <v>77</v>
      </c>
      <c r="C21" s="15">
        <v>7521.0</v>
      </c>
      <c r="D21" s="58">
        <v>13.0</v>
      </c>
      <c r="E21" s="15">
        <f>C21*D21</f>
        <v>97773</v>
      </c>
      <c r="F21" s="15">
        <f>E21*12</f>
        <v>1173276</v>
      </c>
    </row>
    <row r="22" ht="15.75" customHeight="1">
      <c r="A22" s="56"/>
      <c r="B22" s="64"/>
      <c r="C22" s="16"/>
      <c r="D22" s="15"/>
      <c r="E22" s="15"/>
      <c r="F22" s="15"/>
    </row>
    <row r="23" ht="15.75" customHeight="1">
      <c r="A23" s="55" t="s">
        <v>5</v>
      </c>
      <c r="B23" s="55" t="s">
        <v>23</v>
      </c>
      <c r="C23" s="25"/>
      <c r="D23" s="25"/>
      <c r="E23" s="24" t="s">
        <v>9</v>
      </c>
      <c r="F23" s="26" t="s">
        <v>9</v>
      </c>
    </row>
    <row r="24" ht="15.75" customHeight="1">
      <c r="A24" s="56" t="s">
        <v>11</v>
      </c>
      <c r="B24" s="64" t="s">
        <v>78</v>
      </c>
      <c r="C24" s="16"/>
      <c r="D24" s="16"/>
      <c r="E24" s="59">
        <v>90000.0</v>
      </c>
      <c r="F24" s="15">
        <f t="shared" ref="F24:F27" si="3">E24*12</f>
        <v>1080000</v>
      </c>
    </row>
    <row r="25" ht="15.75" customHeight="1">
      <c r="A25" s="56" t="s">
        <v>13</v>
      </c>
      <c r="B25" s="64" t="s">
        <v>79</v>
      </c>
      <c r="C25" s="16"/>
      <c r="D25" s="16"/>
      <c r="E25" s="15">
        <v>6000.0</v>
      </c>
      <c r="F25" s="15">
        <f t="shared" si="3"/>
        <v>72000</v>
      </c>
    </row>
    <row r="26" ht="15.75" customHeight="1">
      <c r="A26" s="56" t="s">
        <v>15</v>
      </c>
      <c r="B26" s="64" t="s">
        <v>74</v>
      </c>
      <c r="C26" s="16"/>
      <c r="D26" s="16"/>
      <c r="E26" s="59">
        <v>1773.0</v>
      </c>
      <c r="F26" s="15">
        <f t="shared" si="3"/>
        <v>21276</v>
      </c>
    </row>
    <row r="27" ht="15.75" customHeight="1">
      <c r="A27" s="56"/>
      <c r="B27" s="64"/>
      <c r="C27" s="16"/>
      <c r="D27" s="65" t="s">
        <v>22</v>
      </c>
      <c r="E27" s="61">
        <f>E24+E25+E26</f>
        <v>97773</v>
      </c>
      <c r="F27" s="61">
        <f t="shared" si="3"/>
        <v>1173276</v>
      </c>
    </row>
    <row r="28" ht="15.75" customHeight="1">
      <c r="A28" s="66" t="s">
        <v>43</v>
      </c>
    </row>
    <row r="29" ht="29.25" customHeight="1">
      <c r="A29" s="67" t="s">
        <v>44</v>
      </c>
    </row>
    <row r="30" ht="29.25" customHeight="1">
      <c r="A30" s="67"/>
      <c r="B30" s="67"/>
      <c r="C30" s="67"/>
      <c r="D30" s="67"/>
      <c r="E30" s="67"/>
      <c r="F30" s="67"/>
    </row>
    <row r="31" ht="15.75" customHeight="1">
      <c r="B31" s="3" t="s">
        <v>66</v>
      </c>
    </row>
    <row r="32" ht="15.75" customHeight="1"/>
    <row r="33" ht="15.75" customHeight="1">
      <c r="B33" s="3"/>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5:F5"/>
    <mergeCell ref="A29:F2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0"/>
    <col customWidth="1" min="2" max="2" width="65.38"/>
    <col customWidth="1" min="3" max="3" width="12.75"/>
    <col customWidth="1" min="4" max="4" width="14.0"/>
    <col customWidth="1" min="5" max="5" width="20.63"/>
    <col customWidth="1" min="6" max="6" width="21.38"/>
    <col customWidth="1" min="7" max="14" width="14.38"/>
    <col customWidth="1" min="15" max="26" width="8.0"/>
  </cols>
  <sheetData>
    <row r="1" ht="15.75" customHeight="1">
      <c r="A1" s="1"/>
      <c r="B1" s="68" t="s">
        <v>80</v>
      </c>
      <c r="C1" s="3" t="s">
        <v>0</v>
      </c>
    </row>
    <row r="2" ht="15.75" customHeight="1">
      <c r="A2" s="1"/>
      <c r="B2" s="2"/>
      <c r="C2" s="4" t="s">
        <v>81</v>
      </c>
    </row>
    <row r="3" ht="45.0" customHeight="1">
      <c r="A3" s="49" t="s">
        <v>3</v>
      </c>
      <c r="G3" s="9"/>
      <c r="H3" s="9"/>
      <c r="I3" s="9"/>
      <c r="J3" s="9"/>
      <c r="K3" s="9"/>
      <c r="L3" s="9"/>
      <c r="M3" s="9"/>
      <c r="N3" s="9"/>
    </row>
    <row r="4" ht="15.75" customHeight="1"/>
    <row r="5" ht="15.75" customHeight="1">
      <c r="A5" s="69"/>
      <c r="B5" s="70" t="s">
        <v>82</v>
      </c>
      <c r="C5" s="69"/>
      <c r="D5" s="69"/>
      <c r="E5" s="69"/>
      <c r="F5" s="69"/>
    </row>
    <row r="6" ht="15.75" customHeight="1"/>
    <row r="7" ht="15.75" customHeight="1">
      <c r="A7" s="71"/>
      <c r="B7" s="72" t="s">
        <v>83</v>
      </c>
      <c r="C7" s="71"/>
      <c r="D7" s="71"/>
      <c r="E7" s="71"/>
      <c r="F7" s="71"/>
    </row>
    <row r="8" ht="15.75" customHeight="1">
      <c r="A8" s="55" t="s">
        <v>5</v>
      </c>
      <c r="B8" s="55" t="s">
        <v>84</v>
      </c>
      <c r="C8" s="55" t="s">
        <v>7</v>
      </c>
      <c r="D8" s="55" t="s">
        <v>8</v>
      </c>
      <c r="E8" s="55" t="s">
        <v>9</v>
      </c>
      <c r="F8" s="55" t="s">
        <v>10</v>
      </c>
    </row>
    <row r="9" ht="15.75" customHeight="1">
      <c r="A9" s="56" t="s">
        <v>11</v>
      </c>
      <c r="B9" s="64" t="s">
        <v>85</v>
      </c>
      <c r="C9" s="15">
        <v>7521.0</v>
      </c>
      <c r="D9" s="17">
        <f>E9/C9</f>
        <v>23.35</v>
      </c>
      <c r="E9" s="15">
        <f>E27</f>
        <v>175615.35</v>
      </c>
      <c r="F9" s="15">
        <f>E9*12</f>
        <v>2107384.2</v>
      </c>
    </row>
    <row r="10" ht="15.75" customHeight="1">
      <c r="A10" s="56"/>
      <c r="B10" s="64"/>
      <c r="C10" s="15"/>
      <c r="D10" s="15"/>
      <c r="E10" s="15"/>
      <c r="F10" s="15"/>
    </row>
    <row r="11" ht="15.75" customHeight="1">
      <c r="A11" s="55" t="s">
        <v>5</v>
      </c>
      <c r="B11" s="55" t="s">
        <v>86</v>
      </c>
      <c r="C11" s="25"/>
      <c r="D11" s="25"/>
      <c r="E11" s="24" t="s">
        <v>9</v>
      </c>
      <c r="F11" s="24" t="s">
        <v>10</v>
      </c>
    </row>
    <row r="12" ht="15.75" customHeight="1">
      <c r="A12" s="55" t="s">
        <v>11</v>
      </c>
      <c r="B12" s="73" t="s">
        <v>87</v>
      </c>
      <c r="C12" s="74"/>
      <c r="D12" s="74"/>
      <c r="E12" s="74"/>
      <c r="F12" s="17"/>
    </row>
    <row r="13" ht="15.75" customHeight="1">
      <c r="A13" s="75">
        <v>44197.0</v>
      </c>
      <c r="B13" s="64" t="s">
        <v>88</v>
      </c>
      <c r="C13" s="16"/>
      <c r="D13" s="16"/>
      <c r="E13" s="15">
        <v>10000.0</v>
      </c>
      <c r="F13" s="15">
        <f t="shared" ref="F13:F18" si="1">E13*12</f>
        <v>120000</v>
      </c>
    </row>
    <row r="14" ht="15.75" customHeight="1">
      <c r="A14" s="75">
        <v>44228.0</v>
      </c>
      <c r="B14" s="64" t="s">
        <v>89</v>
      </c>
      <c r="C14" s="16"/>
      <c r="D14" s="16"/>
      <c r="E14" s="59">
        <v>70000.0</v>
      </c>
      <c r="F14" s="15">
        <f t="shared" si="1"/>
        <v>840000</v>
      </c>
    </row>
    <row r="15" ht="15.75" customHeight="1">
      <c r="A15" s="75">
        <v>44256.0</v>
      </c>
      <c r="B15" s="64" t="s">
        <v>90</v>
      </c>
      <c r="C15" s="16"/>
      <c r="D15" s="16"/>
      <c r="E15" s="15">
        <v>20000.0</v>
      </c>
      <c r="F15" s="15">
        <f t="shared" si="1"/>
        <v>240000</v>
      </c>
    </row>
    <row r="16" ht="15.75" customHeight="1">
      <c r="A16" s="75">
        <v>44287.0</v>
      </c>
      <c r="B16" s="64" t="s">
        <v>31</v>
      </c>
      <c r="C16" s="16"/>
      <c r="D16" s="16"/>
      <c r="E16" s="15">
        <v>10000.0</v>
      </c>
      <c r="F16" s="15">
        <f t="shared" si="1"/>
        <v>120000</v>
      </c>
    </row>
    <row r="17" ht="15.75" customHeight="1">
      <c r="A17" s="75">
        <v>44317.0</v>
      </c>
      <c r="B17" s="64" t="s">
        <v>30</v>
      </c>
      <c r="C17" s="16"/>
      <c r="D17" s="16"/>
      <c r="E17" s="15">
        <v>1000.0</v>
      </c>
      <c r="F17" s="15">
        <f t="shared" si="1"/>
        <v>12000</v>
      </c>
    </row>
    <row r="18" ht="15.75" customHeight="1">
      <c r="A18" s="75">
        <v>44348.0</v>
      </c>
      <c r="B18" s="64" t="s">
        <v>91</v>
      </c>
      <c r="C18" s="16"/>
      <c r="D18" s="16"/>
      <c r="E18" s="15">
        <v>15000.0</v>
      </c>
      <c r="F18" s="15">
        <f t="shared" si="1"/>
        <v>180000</v>
      </c>
    </row>
    <row r="19" ht="15.75" customHeight="1">
      <c r="A19" s="55" t="s">
        <v>13</v>
      </c>
      <c r="B19" s="73" t="s">
        <v>34</v>
      </c>
      <c r="C19" s="74"/>
      <c r="D19" s="16"/>
      <c r="E19" s="15"/>
      <c r="F19" s="15"/>
    </row>
    <row r="20" ht="15.75" customHeight="1">
      <c r="A20" s="75">
        <v>44198.0</v>
      </c>
      <c r="B20" s="64" t="s">
        <v>35</v>
      </c>
      <c r="C20" s="16"/>
      <c r="D20" s="16"/>
      <c r="E20" s="15">
        <v>10000.0</v>
      </c>
      <c r="F20" s="15">
        <f t="shared" ref="F20:F27" si="2">E20*12</f>
        <v>120000</v>
      </c>
    </row>
    <row r="21" ht="15.75" customHeight="1">
      <c r="A21" s="75">
        <v>44229.0</v>
      </c>
      <c r="B21" s="64" t="s">
        <v>36</v>
      </c>
      <c r="C21" s="16"/>
      <c r="D21" s="16"/>
      <c r="E21" s="15">
        <v>5000.0</v>
      </c>
      <c r="F21" s="15">
        <f t="shared" si="2"/>
        <v>60000</v>
      </c>
    </row>
    <row r="22" ht="15.75" customHeight="1">
      <c r="A22" s="75">
        <v>44257.0</v>
      </c>
      <c r="B22" s="64" t="s">
        <v>38</v>
      </c>
      <c r="C22" s="16"/>
      <c r="D22" s="16"/>
      <c r="E22" s="59">
        <v>8000.0</v>
      </c>
      <c r="F22" s="15">
        <f t="shared" si="2"/>
        <v>96000</v>
      </c>
    </row>
    <row r="23" ht="15.75" customHeight="1">
      <c r="A23" s="76">
        <v>44288.0</v>
      </c>
      <c r="B23" s="64" t="s">
        <v>92</v>
      </c>
      <c r="C23" s="16"/>
      <c r="D23" s="16"/>
      <c r="E23" s="59">
        <v>638.65</v>
      </c>
      <c r="F23" s="15">
        <f t="shared" si="2"/>
        <v>7663.8</v>
      </c>
    </row>
    <row r="24" ht="15.75" customHeight="1">
      <c r="A24" s="76">
        <v>45414.0</v>
      </c>
      <c r="B24" s="64" t="s">
        <v>40</v>
      </c>
      <c r="C24" s="16"/>
      <c r="D24" s="16"/>
      <c r="E24" s="15">
        <v>10000.0</v>
      </c>
      <c r="F24" s="15">
        <f t="shared" si="2"/>
        <v>120000</v>
      </c>
    </row>
    <row r="25" ht="15.75" customHeight="1">
      <c r="A25" s="76">
        <v>45445.0</v>
      </c>
      <c r="B25" s="64" t="s">
        <v>41</v>
      </c>
      <c r="C25" s="16"/>
      <c r="D25" s="16"/>
      <c r="E25" s="15">
        <v>10000.0</v>
      </c>
      <c r="F25" s="15">
        <f t="shared" si="2"/>
        <v>120000</v>
      </c>
    </row>
    <row r="26" ht="15.75" customHeight="1">
      <c r="A26" s="75">
        <v>45506.0</v>
      </c>
      <c r="B26" s="64" t="s">
        <v>42</v>
      </c>
      <c r="C26" s="16"/>
      <c r="D26" s="16"/>
      <c r="E26" s="15">
        <v>5976.7</v>
      </c>
      <c r="F26" s="15">
        <f t="shared" si="2"/>
        <v>71720.4</v>
      </c>
    </row>
    <row r="27" ht="15.75" customHeight="1">
      <c r="A27" s="77"/>
      <c r="B27" s="78"/>
      <c r="C27" s="20"/>
      <c r="D27" s="79" t="s">
        <v>22</v>
      </c>
      <c r="E27" s="29">
        <f>SUM(E13:E26)</f>
        <v>175615.35</v>
      </c>
      <c r="F27" s="29">
        <f t="shared" si="2"/>
        <v>2107384.2</v>
      </c>
    </row>
    <row r="28" ht="15.75" customHeight="1">
      <c r="A28" s="66" t="s">
        <v>43</v>
      </c>
      <c r="C28" s="32"/>
      <c r="D28" s="32"/>
      <c r="E28" s="32"/>
      <c r="F28" s="32"/>
    </row>
    <row r="29" ht="29.25" customHeight="1">
      <c r="A29" s="67" t="s">
        <v>44</v>
      </c>
    </row>
    <row r="30" ht="28.5" customHeight="1">
      <c r="A30" s="67" t="s">
        <v>93</v>
      </c>
    </row>
    <row r="31" ht="24.75" customHeight="1">
      <c r="A31" s="67" t="s">
        <v>94</v>
      </c>
    </row>
    <row r="32" ht="15.75" customHeight="1">
      <c r="A32" s="46"/>
      <c r="F32" s="46"/>
    </row>
    <row r="33" ht="15.75" customHeight="1">
      <c r="A33" s="46"/>
      <c r="F33" s="46"/>
    </row>
    <row r="34" ht="15.75" customHeight="1">
      <c r="A34" s="80"/>
      <c r="B34" s="72" t="s">
        <v>49</v>
      </c>
      <c r="C34" s="71"/>
      <c r="D34" s="71"/>
      <c r="E34" s="71"/>
      <c r="F34" s="80"/>
    </row>
    <row r="35" ht="15.75" customHeight="1">
      <c r="A35" s="55" t="s">
        <v>5</v>
      </c>
      <c r="B35" s="55" t="s">
        <v>84</v>
      </c>
      <c r="C35" s="55" t="s">
        <v>7</v>
      </c>
      <c r="D35" s="55" t="s">
        <v>8</v>
      </c>
      <c r="E35" s="55" t="s">
        <v>9</v>
      </c>
      <c r="F35" s="55" t="s">
        <v>10</v>
      </c>
    </row>
    <row r="36" ht="15.75" customHeight="1">
      <c r="A36" s="56" t="s">
        <v>11</v>
      </c>
      <c r="B36" s="64" t="s">
        <v>95</v>
      </c>
      <c r="C36" s="56">
        <v>7521.0</v>
      </c>
      <c r="D36" s="81">
        <v>1.5</v>
      </c>
      <c r="E36" s="56">
        <f>C36*D36</f>
        <v>11281.5</v>
      </c>
      <c r="F36" s="56">
        <f>E36*12</f>
        <v>135378</v>
      </c>
    </row>
    <row r="37" ht="15.75" customHeight="1">
      <c r="A37" s="56"/>
      <c r="B37" s="64"/>
      <c r="C37" s="56"/>
      <c r="D37" s="56"/>
      <c r="E37" s="56"/>
      <c r="F37" s="56"/>
    </row>
    <row r="38" ht="15.75" customHeight="1">
      <c r="A38" s="55" t="s">
        <v>5</v>
      </c>
      <c r="B38" s="55" t="s">
        <v>86</v>
      </c>
      <c r="C38" s="55"/>
      <c r="D38" s="55"/>
      <c r="E38" s="55" t="s">
        <v>9</v>
      </c>
      <c r="F38" s="55" t="s">
        <v>10</v>
      </c>
    </row>
    <row r="39" ht="15.75" customHeight="1">
      <c r="A39" s="56" t="s">
        <v>11</v>
      </c>
      <c r="B39" s="64" t="s">
        <v>96</v>
      </c>
      <c r="C39" s="56"/>
      <c r="D39" s="56"/>
      <c r="E39" s="56"/>
      <c r="F39" s="56"/>
    </row>
    <row r="40" ht="15.75" customHeight="1">
      <c r="A40" s="66" t="s">
        <v>43</v>
      </c>
      <c r="B40" s="3"/>
      <c r="C40" s="3"/>
      <c r="D40" s="3"/>
      <c r="E40" s="3"/>
      <c r="F40" s="3"/>
    </row>
    <row r="41" ht="31.5" customHeight="1">
      <c r="A41" s="82" t="s">
        <v>97</v>
      </c>
    </row>
    <row r="42" ht="33.0" customHeight="1">
      <c r="A42" s="83" t="s">
        <v>54</v>
      </c>
    </row>
    <row r="43" ht="36.75" customHeight="1">
      <c r="A43" s="83" t="s">
        <v>98</v>
      </c>
    </row>
    <row r="44" ht="24.0" customHeight="1">
      <c r="A44" s="83" t="s">
        <v>56</v>
      </c>
    </row>
    <row r="45" ht="15.75" customHeight="1">
      <c r="A45" s="46"/>
      <c r="B45" s="3"/>
      <c r="C45" s="46"/>
      <c r="D45" s="46"/>
      <c r="E45" s="46"/>
      <c r="F45" s="46"/>
    </row>
    <row r="46" ht="15.75" customHeight="1">
      <c r="A46" s="80"/>
      <c r="B46" s="72" t="s">
        <v>57</v>
      </c>
      <c r="C46" s="80"/>
      <c r="D46" s="80"/>
      <c r="E46" s="80"/>
      <c r="F46" s="80"/>
    </row>
    <row r="47" ht="15.75" customHeight="1">
      <c r="A47" s="55" t="s">
        <v>5</v>
      </c>
      <c r="B47" s="55" t="s">
        <v>84</v>
      </c>
      <c r="C47" s="55" t="s">
        <v>7</v>
      </c>
      <c r="D47" s="55" t="s">
        <v>8</v>
      </c>
      <c r="E47" s="55" t="s">
        <v>9</v>
      </c>
      <c r="F47" s="55" t="s">
        <v>10</v>
      </c>
    </row>
    <row r="48" ht="15.75" customHeight="1">
      <c r="A48" s="56" t="s">
        <v>11</v>
      </c>
      <c r="B48" s="64" t="s">
        <v>99</v>
      </c>
      <c r="C48" s="56">
        <v>7521.0</v>
      </c>
      <c r="D48" s="81">
        <v>2.0</v>
      </c>
      <c r="E48" s="56">
        <f>C48*D48</f>
        <v>15042</v>
      </c>
      <c r="F48" s="56">
        <f>E48*12</f>
        <v>180504</v>
      </c>
    </row>
    <row r="49" ht="15.75" customHeight="1">
      <c r="A49" s="56"/>
      <c r="B49" s="64"/>
      <c r="C49" s="56"/>
      <c r="D49" s="56"/>
      <c r="E49" s="56"/>
      <c r="F49" s="56"/>
    </row>
    <row r="50" ht="15.75" customHeight="1">
      <c r="A50" s="55" t="s">
        <v>5</v>
      </c>
      <c r="B50" s="55" t="s">
        <v>86</v>
      </c>
      <c r="C50" s="55"/>
      <c r="D50" s="55"/>
      <c r="E50" s="55" t="s">
        <v>9</v>
      </c>
      <c r="F50" s="55" t="s">
        <v>10</v>
      </c>
    </row>
    <row r="51" ht="15.75" customHeight="1">
      <c r="A51" s="56" t="s">
        <v>11</v>
      </c>
      <c r="B51" s="64" t="s">
        <v>96</v>
      </c>
      <c r="C51" s="56"/>
      <c r="D51" s="56"/>
      <c r="E51" s="56"/>
      <c r="F51" s="56"/>
    </row>
    <row r="52" ht="15.75" customHeight="1">
      <c r="A52" s="66" t="s">
        <v>43</v>
      </c>
      <c r="B52" s="3"/>
      <c r="C52" s="3"/>
      <c r="D52" s="3"/>
      <c r="E52" s="3"/>
      <c r="F52" s="3"/>
    </row>
    <row r="53" ht="42.0" customHeight="1">
      <c r="A53" s="82" t="s">
        <v>60</v>
      </c>
    </row>
    <row r="54" ht="33.0" customHeight="1">
      <c r="A54" s="83" t="s">
        <v>61</v>
      </c>
    </row>
    <row r="55" ht="25.5" customHeight="1">
      <c r="A55" s="67" t="s">
        <v>100</v>
      </c>
    </row>
    <row r="56" ht="35.25" customHeight="1">
      <c r="A56" s="84" t="s">
        <v>101</v>
      </c>
      <c r="B56" s="8"/>
      <c r="C56" s="8"/>
      <c r="D56" s="8"/>
      <c r="E56" s="8"/>
      <c r="F56" s="8"/>
    </row>
    <row r="57" ht="15.75" customHeight="1">
      <c r="C57" s="46"/>
      <c r="E57" s="46"/>
      <c r="F57" s="46"/>
    </row>
    <row r="58" ht="15.75" customHeight="1">
      <c r="A58" s="85"/>
      <c r="B58" s="86" t="s">
        <v>102</v>
      </c>
      <c r="C58" s="87">
        <v>7521.0</v>
      </c>
      <c r="D58" s="45">
        <f>D9+D36+D48</f>
        <v>26.85</v>
      </c>
      <c r="E58" s="86">
        <f>C58*D58</f>
        <v>201938.85</v>
      </c>
      <c r="F58" s="86">
        <f>E58*12</f>
        <v>2423266.2</v>
      </c>
    </row>
    <row r="59" ht="15.75" customHeight="1"/>
    <row r="60" ht="15.75" customHeight="1"/>
    <row r="61" ht="15.75" customHeight="1"/>
    <row r="62" ht="15.75" customHeight="1">
      <c r="B62" s="3" t="s">
        <v>103</v>
      </c>
    </row>
    <row r="63" ht="15.75" customHeight="1"/>
    <row r="64" ht="15.75" customHeight="1">
      <c r="B64" s="3"/>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44:F44"/>
    <mergeCell ref="A53:F53"/>
    <mergeCell ref="A54:F54"/>
    <mergeCell ref="A55:F55"/>
    <mergeCell ref="A56:F56"/>
    <mergeCell ref="A3:F3"/>
    <mergeCell ref="A29:F29"/>
    <mergeCell ref="A30:F30"/>
    <mergeCell ref="A31:F31"/>
    <mergeCell ref="A41:F41"/>
    <mergeCell ref="A42:F42"/>
    <mergeCell ref="A43:F4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2021-11-15T20:15:16Z</dcterms:created>
  <dc:creator>Magic</dc:creator>
</cp:coreProperties>
</file>